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ocuments\Jo's\Documents\SFLOA\2025\"/>
    </mc:Choice>
  </mc:AlternateContent>
  <xr:revisionPtr revIDLastSave="0" documentId="13_ncr:1_{913DCB6D-D744-40A1-8B5B-B4AC3BFA4096}" xr6:coauthVersionLast="47" xr6:coauthVersionMax="47" xr10:uidLastSave="{00000000-0000-0000-0000-000000000000}"/>
  <bookViews>
    <workbookView xWindow="24105" yWindow="2130" windowWidth="18105" windowHeight="10545" xr2:uid="{C0809749-C85A-40B7-8F3F-3DF405FE63BD}"/>
  </bookViews>
  <sheets>
    <sheet name="Sheet1" sheetId="1" r:id="rId1"/>
    <sheet name="Sheet2" sheetId="2" r:id="rId2"/>
  </sheets>
  <definedNames>
    <definedName name="_xlnm.Print_Area" localSheetId="0">Sheet1!$B$1:$D$39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30" i="1"/>
  <c r="C11" i="1"/>
  <c r="D11" i="1" s="1"/>
  <c r="C23" i="1"/>
  <c r="C9" i="1" l="1"/>
  <c r="C30" i="1"/>
  <c r="C13" i="1" l="1"/>
  <c r="C3" i="1" s="1"/>
  <c r="D3" i="1" s="1"/>
  <c r="D9" i="1"/>
  <c r="D13" i="1" s="1"/>
  <c r="C19" i="1"/>
  <c r="C26" i="1" s="1"/>
  <c r="C31" i="1" s="1"/>
  <c r="C4" i="1" l="1"/>
  <c r="D4" i="1" s="1"/>
  <c r="D25" i="1"/>
  <c r="D26" i="1" s="1"/>
  <c r="D31" i="1" s="1"/>
  <c r="C5" i="1"/>
</calcChain>
</file>

<file path=xl/sharedStrings.xml><?xml version="1.0" encoding="utf-8"?>
<sst xmlns="http://schemas.openxmlformats.org/spreadsheetml/2006/main" count="42" uniqueCount="39">
  <si>
    <t xml:space="preserve">Total Income </t>
  </si>
  <si>
    <t>Total Expenses</t>
  </si>
  <si>
    <t>NET Income</t>
  </si>
  <si>
    <t>INCOME</t>
  </si>
  <si>
    <t>TOTAL</t>
  </si>
  <si>
    <t>EXPENSES</t>
  </si>
  <si>
    <t>General &amp; Admin</t>
  </si>
  <si>
    <t>Insurance</t>
  </si>
  <si>
    <t>WEBSITE</t>
  </si>
  <si>
    <t>Web Hosting</t>
  </si>
  <si>
    <t>Web Design &amp; Development</t>
  </si>
  <si>
    <t>Printing and Mailings</t>
  </si>
  <si>
    <t>RJSC Annual Fees</t>
  </si>
  <si>
    <t>Bank Fees</t>
  </si>
  <si>
    <t>Winter Maintenance (snow removal &amp; sanding)</t>
  </si>
  <si>
    <t>Summer Maintenance/Improvements</t>
  </si>
  <si>
    <t>Toward Emergency Contingency Fund</t>
  </si>
  <si>
    <t>Note</t>
  </si>
  <si>
    <t xml:space="preserve">Chester Municipality Administration Fee </t>
  </si>
  <si>
    <t>Not everyone has email or messenger, therefore importand communications are mailed via Canada Post.  Assumes 2 mailings per year.</t>
  </si>
  <si>
    <t>Lot #0 Road dues</t>
  </si>
  <si>
    <t>Draw Down from Contingency</t>
  </si>
  <si>
    <t>Chester Road Dues (42 lots @ $275 each)</t>
  </si>
  <si>
    <t>SFLOA 2024/25 Budget</t>
  </si>
  <si>
    <t>24/25 Budget</t>
  </si>
  <si>
    <t>24/25 Actuals</t>
  </si>
  <si>
    <t>Incidental Expenses</t>
  </si>
  <si>
    <t>Notes</t>
  </si>
  <si>
    <t>Summer maintenace and improvements is based on contractor Quote ($9,200 plus a 10% contingency) and average incidental road work ($600).  Includes additional spring roadwork ($1,600) approved at AGM.</t>
  </si>
  <si>
    <t>Winter Maintenance is an average of the spending for 5 years.</t>
  </si>
  <si>
    <t>Any excess income will be allocated to our Emergency/Contingency Fund.</t>
  </si>
  <si>
    <t>Budget</t>
  </si>
  <si>
    <t>Actual</t>
  </si>
  <si>
    <t>One mailing</t>
  </si>
  <si>
    <t>Winter maintenance is actual spend.</t>
  </si>
  <si>
    <t>Summer maintenance, is actual including grading, culvert replacement, bushing and backhoe work.</t>
  </si>
  <si>
    <t>Surplus revenue is returned to the Emergency/Contingency fund.</t>
  </si>
  <si>
    <t>Chester's administration fee is 5% of our  annual billing.</t>
  </si>
  <si>
    <t>Co-operators Director's Liability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</si>
</sst>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sz val="10"/>
      <color rgb="FF000000"/>
      <name val="Century Gothic"/>
      <family val="1"/>
    </font>
    <font>
      <sz val="10"/>
      <color rgb="FF000000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4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4" fillId="5" borderId="2" xfId="0" applyFont="1" applyFill="1" applyBorder="1" applyAlignment="1">
      <alignment horizontal="left" vertical="center" wrapText="1" indent="1"/>
    </xf>
    <xf numFmtId="0" fontId="5" fillId="5" borderId="3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 indent="1"/>
    </xf>
    <xf numFmtId="0" fontId="3" fillId="6" borderId="0" xfId="0" applyFont="1" applyFill="1" applyAlignment="1">
      <alignment horizontal="left" vertical="center" wrapText="1" indent="1"/>
    </xf>
    <xf numFmtId="44" fontId="3" fillId="2" borderId="5" xfId="1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44" fontId="6" fillId="7" borderId="3" xfId="1" applyFont="1" applyFill="1" applyBorder="1" applyAlignment="1">
      <alignment horizontal="left" vertical="center" wrapText="1" indent="1"/>
    </xf>
    <xf numFmtId="0" fontId="4" fillId="5" borderId="3" xfId="0" applyFont="1" applyFill="1" applyBorder="1" applyAlignment="1">
      <alignment horizontal="left" vertical="center" wrapText="1" indent="1"/>
    </xf>
    <xf numFmtId="0" fontId="6" fillId="6" borderId="0" xfId="0" applyFont="1" applyFill="1" applyAlignment="1">
      <alignment horizontal="left" vertical="center" wrapText="1" indent="1"/>
    </xf>
    <xf numFmtId="164" fontId="7" fillId="8" borderId="0" xfId="0" applyNumberFormat="1" applyFont="1" applyFill="1" applyAlignment="1">
      <alignment horizontal="left" vertical="center" wrapText="1" indent="1"/>
    </xf>
    <xf numFmtId="164" fontId="6" fillId="7" borderId="0" xfId="0" applyNumberFormat="1" applyFont="1" applyFill="1" applyAlignment="1">
      <alignment horizontal="left" vertical="center" wrapText="1" indent="1"/>
    </xf>
    <xf numFmtId="0" fontId="8" fillId="9" borderId="0" xfId="0" applyFont="1" applyFill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44" fontId="4" fillId="3" borderId="0" xfId="1" applyFont="1" applyFill="1" applyAlignment="1">
      <alignment horizontal="left" vertical="center" wrapText="1" indent="1"/>
    </xf>
    <xf numFmtId="0" fontId="0" fillId="0" borderId="0" xfId="0" applyAlignment="1">
      <alignment vertical="top"/>
    </xf>
    <xf numFmtId="44" fontId="0" fillId="0" borderId="0" xfId="0" applyNumberFormat="1"/>
    <xf numFmtId="17" fontId="3" fillId="0" borderId="0" xfId="0" applyNumberFormat="1" applyFont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gkaXw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7CF6-AD80-451F-847C-8009DC8DE3B5}">
  <dimension ref="A1:E39"/>
  <sheetViews>
    <sheetView tabSelected="1" topLeftCell="B1" zoomScale="130" zoomScaleNormal="130" workbookViewId="0">
      <selection activeCell="I7" sqref="I7"/>
    </sheetView>
  </sheetViews>
  <sheetFormatPr defaultRowHeight="15" x14ac:dyDescent="0.25"/>
  <cols>
    <col min="1" max="1" width="6" customWidth="1"/>
    <col min="2" max="2" width="49.7109375" style="2" customWidth="1"/>
    <col min="3" max="3" width="17.28515625" style="2" customWidth="1"/>
    <col min="4" max="4" width="13.5703125" style="2" customWidth="1"/>
    <col min="5" max="5" width="10.5703125" bestFit="1" customWidth="1"/>
  </cols>
  <sheetData>
    <row r="1" spans="1:4" ht="25.5" x14ac:dyDescent="0.25">
      <c r="B1" s="1" t="s">
        <v>23</v>
      </c>
      <c r="D1" s="22"/>
    </row>
    <row r="2" spans="1:4" x14ac:dyDescent="0.25">
      <c r="B2" s="3"/>
      <c r="C2" s="25" t="s">
        <v>24</v>
      </c>
      <c r="D2" s="25" t="s">
        <v>25</v>
      </c>
    </row>
    <row r="3" spans="1:4" x14ac:dyDescent="0.25">
      <c r="B3" s="3" t="s">
        <v>0</v>
      </c>
      <c r="C3" s="4">
        <f>C13</f>
        <v>16725</v>
      </c>
      <c r="D3" s="4">
        <f>+C3</f>
        <v>16725</v>
      </c>
    </row>
    <row r="4" spans="1:4" x14ac:dyDescent="0.25">
      <c r="B4" s="3" t="s">
        <v>1</v>
      </c>
      <c r="C4" s="4">
        <f>C31</f>
        <v>16725</v>
      </c>
      <c r="D4" s="4">
        <f>+C4</f>
        <v>16725</v>
      </c>
    </row>
    <row r="5" spans="1:4" x14ac:dyDescent="0.25">
      <c r="B5" s="3" t="s">
        <v>2</v>
      </c>
      <c r="C5" s="4">
        <f>+C3-C4</f>
        <v>0</v>
      </c>
      <c r="D5" s="4"/>
    </row>
    <row r="6" spans="1:4" x14ac:dyDescent="0.25">
      <c r="B6" s="5"/>
      <c r="C6" s="5"/>
      <c r="D6" s="5"/>
    </row>
    <row r="7" spans="1:4" x14ac:dyDescent="0.25">
      <c r="A7" t="s">
        <v>17</v>
      </c>
      <c r="B7" s="6" t="s">
        <v>3</v>
      </c>
      <c r="C7" s="7"/>
      <c r="D7" s="7"/>
    </row>
    <row r="8" spans="1:4" x14ac:dyDescent="0.25">
      <c r="B8" s="8"/>
      <c r="C8" s="9"/>
      <c r="D8" s="9"/>
    </row>
    <row r="9" spans="1:4" x14ac:dyDescent="0.25">
      <c r="B9" s="8" t="s">
        <v>22</v>
      </c>
      <c r="C9" s="10">
        <f>42*275</f>
        <v>11550</v>
      </c>
      <c r="D9" s="10">
        <f>+C9</f>
        <v>11550</v>
      </c>
    </row>
    <row r="10" spans="1:4" x14ac:dyDescent="0.25">
      <c r="B10" s="8" t="s">
        <v>20</v>
      </c>
      <c r="C10" s="10">
        <v>275</v>
      </c>
      <c r="D10" s="10">
        <v>0</v>
      </c>
    </row>
    <row r="11" spans="1:4" x14ac:dyDescent="0.25">
      <c r="B11" s="3" t="s">
        <v>21</v>
      </c>
      <c r="C11" s="4">
        <f>3300+1600</f>
        <v>4900</v>
      </c>
      <c r="D11" s="4">
        <f>+C10+C11</f>
        <v>5175</v>
      </c>
    </row>
    <row r="12" spans="1:4" x14ac:dyDescent="0.25">
      <c r="B12" s="8"/>
      <c r="C12" s="9"/>
      <c r="D12" s="9"/>
    </row>
    <row r="13" spans="1:4" x14ac:dyDescent="0.25">
      <c r="B13" s="11" t="s">
        <v>4</v>
      </c>
      <c r="C13" s="12">
        <f>SUM(C9:C11)</f>
        <v>16725</v>
      </c>
      <c r="D13" s="12">
        <f>SUM(D9:D11)</f>
        <v>16725</v>
      </c>
    </row>
    <row r="14" spans="1:4" x14ac:dyDescent="0.25">
      <c r="B14" s="5"/>
      <c r="C14" s="5"/>
      <c r="D14" s="5"/>
    </row>
    <row r="15" spans="1:4" x14ac:dyDescent="0.25">
      <c r="B15" s="6" t="s">
        <v>5</v>
      </c>
      <c r="C15" s="13"/>
      <c r="D15" s="13"/>
    </row>
    <row r="16" spans="1:4" x14ac:dyDescent="0.25">
      <c r="B16" s="14" t="s">
        <v>6</v>
      </c>
      <c r="C16" s="9"/>
      <c r="D16" s="9"/>
    </row>
    <row r="17" spans="1:5" x14ac:dyDescent="0.25">
      <c r="A17">
        <v>1</v>
      </c>
      <c r="B17" s="9" t="s">
        <v>11</v>
      </c>
      <c r="C17" s="10">
        <v>150</v>
      </c>
      <c r="D17" s="10">
        <v>73.760000000000005</v>
      </c>
      <c r="E17" s="24"/>
    </row>
    <row r="18" spans="1:5" x14ac:dyDescent="0.25">
      <c r="B18" s="9" t="s">
        <v>12</v>
      </c>
      <c r="C18" s="10">
        <v>32</v>
      </c>
      <c r="D18" s="10">
        <v>31.05</v>
      </c>
    </row>
    <row r="19" spans="1:5" x14ac:dyDescent="0.25">
      <c r="A19">
        <v>2</v>
      </c>
      <c r="B19" s="9" t="s">
        <v>18</v>
      </c>
      <c r="C19" s="10">
        <f>C9*0.05</f>
        <v>577.5</v>
      </c>
      <c r="D19" s="10">
        <v>550</v>
      </c>
    </row>
    <row r="20" spans="1:5" x14ac:dyDescent="0.25">
      <c r="B20" s="9" t="s">
        <v>13</v>
      </c>
      <c r="C20" s="10">
        <v>50</v>
      </c>
      <c r="D20" s="10">
        <v>47.4</v>
      </c>
    </row>
    <row r="21" spans="1:5" x14ac:dyDescent="0.25">
      <c r="A21">
        <v>3</v>
      </c>
      <c r="B21" s="9" t="s">
        <v>7</v>
      </c>
      <c r="C21" s="10">
        <v>970</v>
      </c>
      <c r="D21" s="10">
        <v>967</v>
      </c>
    </row>
    <row r="22" spans="1:5" x14ac:dyDescent="0.25">
      <c r="A22">
        <v>4</v>
      </c>
      <c r="B22" s="9" t="s">
        <v>14</v>
      </c>
      <c r="C22" s="10">
        <v>2250</v>
      </c>
      <c r="D22" s="10">
        <v>2821.5</v>
      </c>
      <c r="E22" s="23"/>
    </row>
    <row r="23" spans="1:5" x14ac:dyDescent="0.25">
      <c r="A23">
        <v>5</v>
      </c>
      <c r="B23" s="9" t="s">
        <v>15</v>
      </c>
      <c r="C23" s="10">
        <f>(9200*1.1)+600+1600</f>
        <v>12320</v>
      </c>
      <c r="D23" s="10">
        <f>9113.75+364.62+165+912</f>
        <v>10555.37</v>
      </c>
    </row>
    <row r="24" spans="1:5" x14ac:dyDescent="0.25">
      <c r="B24" s="9" t="s">
        <v>26</v>
      </c>
      <c r="C24" s="10">
        <v>100</v>
      </c>
      <c r="D24" s="10">
        <f>228+136.8</f>
        <v>364.8</v>
      </c>
    </row>
    <row r="25" spans="1:5" x14ac:dyDescent="0.25">
      <c r="A25">
        <v>6</v>
      </c>
      <c r="B25" s="9" t="s">
        <v>16</v>
      </c>
      <c r="C25" s="10">
        <v>23.5</v>
      </c>
      <c r="D25" s="10">
        <f>+C31-15659.06</f>
        <v>1065.9400000000005</v>
      </c>
      <c r="E25" s="21"/>
    </row>
    <row r="26" spans="1:5" x14ac:dyDescent="0.25">
      <c r="B26" s="9"/>
      <c r="C26" s="15">
        <f>SUM(C17:C25)</f>
        <v>16473</v>
      </c>
      <c r="D26" s="15">
        <f>SUM(D17:D25)</f>
        <v>16476.82</v>
      </c>
    </row>
    <row r="27" spans="1:5" x14ac:dyDescent="0.25">
      <c r="B27" s="14" t="s">
        <v>8</v>
      </c>
      <c r="C27" s="17"/>
      <c r="D27" s="17"/>
    </row>
    <row r="28" spans="1:5" x14ac:dyDescent="0.25">
      <c r="B28" s="9" t="s">
        <v>9</v>
      </c>
      <c r="C28" s="10">
        <v>252</v>
      </c>
      <c r="D28" s="10">
        <v>248.18</v>
      </c>
    </row>
    <row r="29" spans="1:5" x14ac:dyDescent="0.25">
      <c r="B29" s="9" t="s">
        <v>10</v>
      </c>
      <c r="C29" s="10"/>
      <c r="D29" s="10"/>
    </row>
    <row r="30" spans="1:5" x14ac:dyDescent="0.25">
      <c r="B30" s="9"/>
      <c r="C30" s="16">
        <f>SUM(C28:C29)</f>
        <v>252</v>
      </c>
      <c r="D30" s="16">
        <f>SUM(D28:D29)</f>
        <v>248.18</v>
      </c>
    </row>
    <row r="31" spans="1:5" x14ac:dyDescent="0.25">
      <c r="B31" s="18" t="s">
        <v>4</v>
      </c>
      <c r="C31" s="19">
        <f>+C30+C26</f>
        <v>16725</v>
      </c>
      <c r="D31" s="19">
        <f>+D30+D26</f>
        <v>16725</v>
      </c>
    </row>
    <row r="32" spans="1:5" x14ac:dyDescent="0.25">
      <c r="B32" s="5"/>
      <c r="C32" s="5"/>
      <c r="D32" s="5"/>
    </row>
    <row r="33" spans="1:4" x14ac:dyDescent="0.25">
      <c r="A33" t="s">
        <v>27</v>
      </c>
      <c r="B33" s="31" t="s">
        <v>31</v>
      </c>
      <c r="C33" s="32" t="s">
        <v>32</v>
      </c>
      <c r="D33" s="32"/>
    </row>
    <row r="34" spans="1:4" ht="40.5" x14ac:dyDescent="0.25">
      <c r="A34" s="20">
        <v>1</v>
      </c>
      <c r="B34" s="27" t="s">
        <v>19</v>
      </c>
      <c r="C34" s="28" t="s">
        <v>33</v>
      </c>
      <c r="D34" s="28"/>
    </row>
    <row r="35" spans="1:4" ht="13.5" customHeight="1" x14ac:dyDescent="0.25">
      <c r="A35" s="20">
        <v>2</v>
      </c>
      <c r="B35" s="26" t="s">
        <v>37</v>
      </c>
      <c r="C35" s="28" t="s">
        <v>32</v>
      </c>
      <c r="D35" s="28"/>
    </row>
    <row r="36" spans="1:4" x14ac:dyDescent="0.25">
      <c r="A36" s="20">
        <v>3</v>
      </c>
      <c r="B36" s="2" t="s">
        <v>38</v>
      </c>
      <c r="C36" s="30" t="s">
        <v>32</v>
      </c>
      <c r="D36" s="30"/>
    </row>
    <row r="37" spans="1:4" ht="27" x14ac:dyDescent="0.25">
      <c r="A37" s="20">
        <v>4</v>
      </c>
      <c r="B37" s="26" t="s">
        <v>29</v>
      </c>
      <c r="C37" s="28" t="s">
        <v>34</v>
      </c>
      <c r="D37" s="28"/>
    </row>
    <row r="38" spans="1:4" ht="67.5" x14ac:dyDescent="0.25">
      <c r="A38" s="20">
        <v>5</v>
      </c>
      <c r="B38" s="26" t="s">
        <v>28</v>
      </c>
      <c r="C38" s="28" t="s">
        <v>35</v>
      </c>
      <c r="D38" s="28"/>
    </row>
    <row r="39" spans="1:4" ht="27" x14ac:dyDescent="0.25">
      <c r="A39" s="20">
        <v>6</v>
      </c>
      <c r="B39" s="27" t="s">
        <v>30</v>
      </c>
      <c r="C39" s="29" t="s">
        <v>36</v>
      </c>
      <c r="D39" s="29"/>
    </row>
  </sheetData>
  <mergeCells count="7">
    <mergeCell ref="C33:D33"/>
    <mergeCell ref="C34:D34"/>
    <mergeCell ref="C35:D35"/>
    <mergeCell ref="C36:D36"/>
    <mergeCell ref="C37:D37"/>
    <mergeCell ref="C38:D38"/>
    <mergeCell ref="C39:D39"/>
  </mergeCells>
  <hyperlinks>
    <hyperlink ref="C33" r:id="rId1" display="CLICK HERE TO CREATE IN SMARTSHEET" xr:uid="{1800F877-D8B7-487D-B048-EA631A10772D}"/>
  </hyperlinks>
  <pageMargins left="0.70866141732283472" right="0.11811023622047245" top="0.74803149606299213" bottom="0.74803149606299213" header="0.31496062992125984" footer="0.31496062992125984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259-862A-4F4D-A316-332E8996D37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connors</dc:creator>
  <cp:lastModifiedBy>Marchand, Jo</cp:lastModifiedBy>
  <cp:lastPrinted>2025-08-08T15:51:51Z</cp:lastPrinted>
  <dcterms:created xsi:type="dcterms:W3CDTF">2023-08-07T13:11:51Z</dcterms:created>
  <dcterms:modified xsi:type="dcterms:W3CDTF">2025-08-08T15:53:15Z</dcterms:modified>
</cp:coreProperties>
</file>